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Audit Report\5 years audit report excel one\"/>
    </mc:Choice>
  </mc:AlternateContent>
  <xr:revisionPtr revIDLastSave="0" documentId="13_ncr:1_{F73A0662-AE09-44DF-ADDC-626810D93B32}" xr6:coauthVersionLast="45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4.4.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24" i="1" l="1"/>
  <c r="C21" i="1"/>
  <c r="C17" i="1"/>
  <c r="C15" i="1"/>
  <c r="C6" i="1"/>
  <c r="C28" i="1" l="1"/>
  <c r="C120" i="1"/>
  <c r="C115" i="1"/>
  <c r="C114" i="1"/>
  <c r="C111" i="1"/>
  <c r="C110" i="1"/>
  <c r="C109" i="1"/>
  <c r="C93" i="1"/>
  <c r="C89" i="1"/>
  <c r="C86" i="1"/>
  <c r="C82" i="1"/>
  <c r="C55" i="1"/>
  <c r="C54" i="1"/>
  <c r="C51" i="1"/>
  <c r="C49" i="1"/>
  <c r="C41" i="1"/>
  <c r="C38" i="1"/>
  <c r="C98" i="1" l="1"/>
  <c r="C63" i="1"/>
</calcChain>
</file>

<file path=xl/sharedStrings.xml><?xml version="1.0" encoding="utf-8"?>
<sst xmlns="http://schemas.openxmlformats.org/spreadsheetml/2006/main" count="163" uniqueCount="75">
  <si>
    <t>4.4.1 Percentage expenditure incurred on maintenance of physical facilities and academic support facilities excluding salary component, during the last five years</t>
  </si>
  <si>
    <t>Head of expenditure (for ex. Repair and maintenance)</t>
  </si>
  <si>
    <t>Item of expenditure (for ex. AMC for Lab equipment and computers, garden maintenance etc.)</t>
  </si>
  <si>
    <t>Amount 
(INR in Lakhs)</t>
  </si>
  <si>
    <t>Total</t>
  </si>
  <si>
    <t>Year 2018-19</t>
  </si>
  <si>
    <t>Freight Charges</t>
  </si>
  <si>
    <t>Graden Maintenance</t>
  </si>
  <si>
    <t>House keeping &amp; maintenance</t>
  </si>
  <si>
    <t xml:space="preserve">Insurance on Vehicle </t>
  </si>
  <si>
    <t>Security Service charges</t>
  </si>
  <si>
    <t>Water Charges</t>
  </si>
  <si>
    <t>Sport Expenses</t>
  </si>
  <si>
    <t>Communication Expenses</t>
  </si>
  <si>
    <t>Hostel Running Expenses</t>
  </si>
  <si>
    <t>Power &amp; Fuel</t>
  </si>
  <si>
    <t>Repair &amp; Maintenance</t>
  </si>
  <si>
    <t>Vehicle Running Expenses</t>
  </si>
  <si>
    <t>College Maintenance</t>
  </si>
  <si>
    <t>Consultacny Charges</t>
  </si>
  <si>
    <t>Documentation Exps</t>
  </si>
  <si>
    <t>General Expenses</t>
  </si>
  <si>
    <t>News paper and periodicals</t>
  </si>
  <si>
    <t>NSDC Expenses</t>
  </si>
  <si>
    <t>College day expnses</t>
  </si>
  <si>
    <t>Library Running Expenses</t>
  </si>
  <si>
    <t>Printing &amp; Stationary</t>
  </si>
  <si>
    <t xml:space="preserve">Smart App Fee </t>
  </si>
  <si>
    <t>Training and Placement expenses</t>
  </si>
  <si>
    <t>VTU E-Consortium Fees (Library)</t>
  </si>
  <si>
    <t>Year 2019-20</t>
  </si>
  <si>
    <t>R &amp; M College</t>
  </si>
  <si>
    <t>Pooja Expenses</t>
  </si>
  <si>
    <t>R &amp; M Computer Pheripherils</t>
  </si>
  <si>
    <t>R &amp; M Lab Equipments</t>
  </si>
  <si>
    <t>R&amp; M Projector</t>
  </si>
  <si>
    <t>Grass Cutting Machine</t>
  </si>
  <si>
    <t>Function &amp; Event Expenses</t>
  </si>
  <si>
    <t>IEEE Renewing Fee</t>
  </si>
  <si>
    <t>Year 2020-21</t>
  </si>
  <si>
    <t>Repair &amp; Maintenance Hostel</t>
  </si>
  <si>
    <t>R &amp; M Others</t>
  </si>
  <si>
    <t>R&amp; M Generator/Printers</t>
  </si>
  <si>
    <t>R &amp; M Grass Cutting Machine</t>
  </si>
  <si>
    <t>College running expenses</t>
  </si>
  <si>
    <t>Job fair Expenses</t>
  </si>
  <si>
    <t>Advertisment Expense</t>
  </si>
  <si>
    <t>Year 2021-22</t>
  </si>
  <si>
    <t>Garden Maintenance</t>
  </si>
  <si>
    <t>Housekeeping &amp; Maintenance</t>
  </si>
  <si>
    <t>Communication Expenses/Internet Charges</t>
  </si>
  <si>
    <t>R &amp; M Compter</t>
  </si>
  <si>
    <t>R &amp; M  Electricals</t>
  </si>
  <si>
    <t>R &amp; M Printer</t>
  </si>
  <si>
    <t>Software Expenses</t>
  </si>
  <si>
    <t>Repairs &amp; Maintenance Vehicle</t>
  </si>
  <si>
    <t>Depreciation</t>
  </si>
  <si>
    <t>Books</t>
  </si>
  <si>
    <t>Library Facilities</t>
  </si>
  <si>
    <t>Newspapers &amp; Periodicals</t>
  </si>
  <si>
    <t>Postage &amp; Courier</t>
  </si>
  <si>
    <t>VTU Expenses</t>
  </si>
  <si>
    <t>Training &amp; Placement Expenses</t>
  </si>
  <si>
    <t>Placement Expenses</t>
  </si>
  <si>
    <t>Year 2022-23</t>
  </si>
  <si>
    <t>5,35,606</t>
  </si>
  <si>
    <t>1,31,327</t>
  </si>
  <si>
    <t>80,94,852</t>
  </si>
  <si>
    <t>1,02,96,127</t>
  </si>
  <si>
    <t>4,87,550</t>
  </si>
  <si>
    <t>14,72,380</t>
  </si>
  <si>
    <t>3,11,720</t>
  </si>
  <si>
    <t>2,41,021</t>
  </si>
  <si>
    <t>7,54,410</t>
  </si>
  <si>
    <t>1,55,93,937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</si>
</sst>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1">
    <xf numFmtId="0" fontId="0" fillId="0" borderId="0" xfId="0"/>
    <xf numFmtId="0" fontId="1" fillId="0" borderId="2" xfId="0" applyFont="1" applyBorder="1" applyAlignment="1">
      <alignment horizontal="left" vertical="top" wrapText="1"/>
    </xf>
    <xf numFmtId="0" fontId="1" fillId="0" borderId="2" xfId="0" applyFont="1" applyBorder="1"/>
    <xf numFmtId="0" fontId="0" fillId="0" borderId="2" xfId="0" applyBorder="1"/>
    <xf numFmtId="165" fontId="0" fillId="0" borderId="2" xfId="0" applyNumberFormat="1" applyBorder="1"/>
    <xf numFmtId="0" fontId="0" fillId="0" borderId="0" xfId="0" applyBorder="1" applyAlignment="1">
      <alignment vertical="top" wrapText="1"/>
    </xf>
    <xf numFmtId="0" fontId="0" fillId="0" borderId="0" xfId="0" applyBorder="1"/>
    <xf numFmtId="165" fontId="0" fillId="0" borderId="2" xfId="1" applyNumberFormat="1" applyFont="1" applyBorder="1"/>
    <xf numFmtId="165" fontId="0" fillId="0" borderId="2" xfId="1" applyNumberFormat="1" applyFont="1" applyFill="1" applyBorder="1"/>
    <xf numFmtId="165" fontId="0" fillId="0" borderId="2" xfId="1" applyNumberFormat="1" applyFont="1" applyBorder="1" applyAlignment="1">
      <alignment horizontal="right"/>
    </xf>
    <xf numFmtId="165" fontId="0" fillId="0" borderId="2" xfId="1" applyNumberFormat="1" applyFont="1" applyFill="1" applyBorder="1" applyAlignment="1">
      <alignment horizontal="right"/>
    </xf>
    <xf numFmtId="165" fontId="2" fillId="0" borderId="2" xfId="1" applyNumberFormat="1" applyFont="1" applyBorder="1" applyAlignment="1">
      <alignment horizontal="right"/>
    </xf>
    <xf numFmtId="0" fontId="0" fillId="0" borderId="2" xfId="0" applyBorder="1" applyAlignment="1">
      <alignment horizontal="center" wrapText="1"/>
    </xf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/>
    <xf numFmtId="0" fontId="0" fillId="0" borderId="4" xfId="0" applyBorder="1"/>
    <xf numFmtId="165" fontId="0" fillId="0" borderId="3" xfId="1" applyNumberFormat="1" applyFont="1" applyBorder="1"/>
    <xf numFmtId="165" fontId="0" fillId="0" borderId="4" xfId="1" applyNumberFormat="1" applyFont="1" applyBorder="1"/>
    <xf numFmtId="165" fontId="0" fillId="0" borderId="2" xfId="0" applyNumberFormat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0"/>
  <sheetViews>
    <sheetView tabSelected="1" topLeftCell="A142" zoomScale="121" zoomScaleNormal="220" workbookViewId="0">
      <selection activeCell="C155" sqref="C155"/>
    </sheetView>
  </sheetViews>
  <sheetFormatPr defaultColWidth="36.28515625" defaultRowHeight="15" x14ac:dyDescent="0.25"/>
  <cols>
    <col min="1" max="1" width="24" customWidth="1"/>
    <col min="2" max="2" width="42" customWidth="1"/>
    <col min="3" max="3" width="37.140625" customWidth="1"/>
    <col min="4" max="4" width="17.42578125" customWidth="1"/>
    <col min="5" max="5" width="17.140625" customWidth="1"/>
    <col min="6" max="6" width="16.85546875" customWidth="1"/>
    <col min="7" max="7" width="16.7109375" customWidth="1"/>
    <col min="8" max="8" width="16.42578125" customWidth="1"/>
    <col min="9" max="9" width="19" customWidth="1"/>
  </cols>
  <sheetData>
    <row r="1" spans="1:9" ht="35.25" customHeight="1" x14ac:dyDescent="0.25">
      <c r="A1" s="13" t="s">
        <v>0</v>
      </c>
      <c r="B1" s="13"/>
      <c r="C1" s="13"/>
      <c r="D1" s="14"/>
      <c r="E1" s="5"/>
      <c r="F1" s="5"/>
      <c r="G1" s="5"/>
      <c r="H1" s="5"/>
      <c r="I1" s="5"/>
    </row>
    <row r="2" spans="1:9" ht="15.75" customHeight="1" x14ac:dyDescent="0.25">
      <c r="A2" s="15" t="s">
        <v>5</v>
      </c>
      <c r="B2" s="15"/>
      <c r="C2" s="15"/>
      <c r="D2" s="5"/>
      <c r="E2" s="5"/>
      <c r="F2" s="5"/>
      <c r="G2" s="5"/>
      <c r="H2" s="5"/>
      <c r="I2" s="5"/>
    </row>
    <row r="3" spans="1:9" ht="63" customHeight="1" x14ac:dyDescent="0.25">
      <c r="A3" s="1" t="s">
        <v>1</v>
      </c>
      <c r="B3" s="1" t="s">
        <v>2</v>
      </c>
      <c r="C3" s="1" t="s">
        <v>3</v>
      </c>
      <c r="D3" s="6"/>
    </row>
    <row r="4" spans="1:9" x14ac:dyDescent="0.25">
      <c r="A4" s="2"/>
      <c r="B4" s="16" t="s">
        <v>6</v>
      </c>
      <c r="C4" s="18">
        <v>17010</v>
      </c>
      <c r="D4" s="6"/>
    </row>
    <row r="5" spans="1:9" x14ac:dyDescent="0.25">
      <c r="A5" s="3"/>
      <c r="B5" s="17" t="s">
        <v>7</v>
      </c>
      <c r="C5" s="19">
        <v>95950</v>
      </c>
      <c r="D5" s="6"/>
    </row>
    <row r="6" spans="1:9" x14ac:dyDescent="0.25">
      <c r="A6" s="3"/>
      <c r="B6" s="17" t="s">
        <v>8</v>
      </c>
      <c r="C6" s="19">
        <f>434934+560860</f>
        <v>995794</v>
      </c>
      <c r="D6" s="6"/>
    </row>
    <row r="7" spans="1:9" x14ac:dyDescent="0.25">
      <c r="A7" s="3"/>
      <c r="B7" s="17" t="s">
        <v>9</v>
      </c>
      <c r="C7" s="19">
        <v>272625</v>
      </c>
      <c r="D7" s="6"/>
    </row>
    <row r="8" spans="1:9" x14ac:dyDescent="0.25">
      <c r="A8" s="3"/>
      <c r="B8" s="17" t="s">
        <v>10</v>
      </c>
      <c r="C8" s="19">
        <v>275750</v>
      </c>
      <c r="D8" s="6"/>
    </row>
    <row r="9" spans="1:9" x14ac:dyDescent="0.25">
      <c r="A9" s="3"/>
      <c r="B9" s="17" t="s">
        <v>11</v>
      </c>
      <c r="C9" s="19">
        <v>242600</v>
      </c>
      <c r="D9" s="6"/>
    </row>
    <row r="10" spans="1:9" x14ac:dyDescent="0.25">
      <c r="A10" s="3"/>
      <c r="B10" s="17" t="s">
        <v>12</v>
      </c>
      <c r="C10" s="19">
        <v>33627</v>
      </c>
      <c r="D10" s="6"/>
    </row>
    <row r="11" spans="1:9" x14ac:dyDescent="0.25">
      <c r="A11" s="3"/>
      <c r="B11" s="17" t="s">
        <v>13</v>
      </c>
      <c r="C11" s="19">
        <v>220040</v>
      </c>
      <c r="D11" s="6"/>
    </row>
    <row r="12" spans="1:9" x14ac:dyDescent="0.25">
      <c r="A12" s="3"/>
      <c r="B12" s="17" t="s">
        <v>14</v>
      </c>
      <c r="C12" s="19">
        <v>141642</v>
      </c>
      <c r="D12" s="6"/>
    </row>
    <row r="13" spans="1:9" x14ac:dyDescent="0.25">
      <c r="A13" s="3"/>
      <c r="B13" s="17" t="s">
        <v>15</v>
      </c>
      <c r="C13" s="19">
        <v>1689005</v>
      </c>
      <c r="D13" s="6"/>
    </row>
    <row r="14" spans="1:9" x14ac:dyDescent="0.25">
      <c r="A14" s="3"/>
      <c r="B14" s="17" t="s">
        <v>16</v>
      </c>
      <c r="C14" s="19">
        <v>3660562</v>
      </c>
      <c r="D14" s="6"/>
    </row>
    <row r="15" spans="1:9" x14ac:dyDescent="0.25">
      <c r="A15" s="3"/>
      <c r="B15" s="17" t="s">
        <v>17</v>
      </c>
      <c r="C15" s="19">
        <f>1406500.83+36348</f>
        <v>1442848.83</v>
      </c>
      <c r="D15" s="6"/>
    </row>
    <row r="16" spans="1:9" x14ac:dyDescent="0.25">
      <c r="A16" s="3"/>
      <c r="B16" s="17" t="s">
        <v>18</v>
      </c>
      <c r="C16" s="19">
        <v>636120</v>
      </c>
      <c r="D16" s="6"/>
    </row>
    <row r="17" spans="1:4" x14ac:dyDescent="0.25">
      <c r="A17" s="3"/>
      <c r="B17" s="16" t="s">
        <v>19</v>
      </c>
      <c r="C17" s="18">
        <f>634790+121000</f>
        <v>755790</v>
      </c>
      <c r="D17" s="6"/>
    </row>
    <row r="18" spans="1:4" x14ac:dyDescent="0.25">
      <c r="A18" s="3"/>
      <c r="B18" s="17" t="s">
        <v>20</v>
      </c>
      <c r="C18" s="19">
        <v>32125</v>
      </c>
      <c r="D18" s="6"/>
    </row>
    <row r="19" spans="1:4" x14ac:dyDescent="0.25">
      <c r="A19" s="3"/>
      <c r="B19" s="17" t="s">
        <v>21</v>
      </c>
      <c r="C19" s="19">
        <v>176029</v>
      </c>
      <c r="D19" s="6"/>
    </row>
    <row r="20" spans="1:4" x14ac:dyDescent="0.25">
      <c r="A20" s="3"/>
      <c r="B20" s="17" t="s">
        <v>22</v>
      </c>
      <c r="C20" s="19">
        <v>34404</v>
      </c>
      <c r="D20" s="6"/>
    </row>
    <row r="21" spans="1:4" x14ac:dyDescent="0.25">
      <c r="A21" s="3"/>
      <c r="B21" s="17" t="s">
        <v>23</v>
      </c>
      <c r="C21" s="19">
        <f>464114+226800</f>
        <v>690914</v>
      </c>
      <c r="D21" s="6"/>
    </row>
    <row r="22" spans="1:4" x14ac:dyDescent="0.25">
      <c r="A22" s="3"/>
      <c r="B22" s="17" t="s">
        <v>24</v>
      </c>
      <c r="C22" s="19">
        <v>277863</v>
      </c>
      <c r="D22" s="6"/>
    </row>
    <row r="23" spans="1:4" x14ac:dyDescent="0.25">
      <c r="A23" s="3"/>
      <c r="B23" s="17" t="s">
        <v>25</v>
      </c>
      <c r="C23" s="19">
        <v>7317</v>
      </c>
      <c r="D23" s="6"/>
    </row>
    <row r="24" spans="1:4" x14ac:dyDescent="0.25">
      <c r="A24" s="3"/>
      <c r="B24" s="17" t="s">
        <v>26</v>
      </c>
      <c r="C24" s="19">
        <f>1600+126890</f>
        <v>128490</v>
      </c>
      <c r="D24" s="6"/>
    </row>
    <row r="25" spans="1:4" x14ac:dyDescent="0.25">
      <c r="A25" s="3"/>
      <c r="B25" s="17" t="s">
        <v>27</v>
      </c>
      <c r="C25" s="19">
        <v>105669</v>
      </c>
      <c r="D25" s="6"/>
    </row>
    <row r="26" spans="1:4" x14ac:dyDescent="0.25">
      <c r="A26" s="3"/>
      <c r="B26" s="17" t="s">
        <v>28</v>
      </c>
      <c r="C26" s="19">
        <v>43978</v>
      </c>
      <c r="D26" s="6"/>
    </row>
    <row r="27" spans="1:4" x14ac:dyDescent="0.25">
      <c r="A27" s="3"/>
      <c r="B27" s="17" t="s">
        <v>29</v>
      </c>
      <c r="C27" s="19">
        <v>100000</v>
      </c>
      <c r="D27" s="6"/>
    </row>
    <row r="28" spans="1:4" x14ac:dyDescent="0.25">
      <c r="A28" s="12" t="s">
        <v>4</v>
      </c>
      <c r="B28" s="12"/>
      <c r="C28" s="4">
        <f>SUM(C4:C27)</f>
        <v>12076152.83</v>
      </c>
      <c r="D28" s="6"/>
    </row>
    <row r="29" spans="1:4" x14ac:dyDescent="0.25">
      <c r="A29" s="15" t="s">
        <v>30</v>
      </c>
      <c r="B29" s="15"/>
      <c r="C29" s="15"/>
      <c r="D29" s="5"/>
    </row>
    <row r="30" spans="1:4" ht="45" x14ac:dyDescent="0.25">
      <c r="A30" s="1" t="s">
        <v>1</v>
      </c>
      <c r="B30" s="1" t="s">
        <v>2</v>
      </c>
      <c r="C30" s="1" t="s">
        <v>3</v>
      </c>
      <c r="D30" s="6"/>
    </row>
    <row r="31" spans="1:4" x14ac:dyDescent="0.25">
      <c r="A31" s="1"/>
      <c r="B31" s="3" t="s">
        <v>6</v>
      </c>
      <c r="C31" s="7">
        <v>86867</v>
      </c>
      <c r="D31" s="6"/>
    </row>
    <row r="32" spans="1:4" x14ac:dyDescent="0.25">
      <c r="A32" s="1"/>
      <c r="B32" s="3" t="s">
        <v>7</v>
      </c>
      <c r="C32" s="7">
        <v>405519</v>
      </c>
      <c r="D32" s="6"/>
    </row>
    <row r="33" spans="1:4" x14ac:dyDescent="0.25">
      <c r="A33" s="1"/>
      <c r="B33" s="3" t="s">
        <v>8</v>
      </c>
      <c r="C33" s="7">
        <v>68457</v>
      </c>
      <c r="D33" s="6"/>
    </row>
    <row r="34" spans="1:4" x14ac:dyDescent="0.25">
      <c r="A34" s="1"/>
      <c r="B34" s="3" t="s">
        <v>9</v>
      </c>
      <c r="C34" s="7">
        <v>251893</v>
      </c>
      <c r="D34" s="6"/>
    </row>
    <row r="35" spans="1:4" x14ac:dyDescent="0.25">
      <c r="A35" s="1"/>
      <c r="B35" s="3" t="s">
        <v>10</v>
      </c>
      <c r="C35" s="7">
        <v>263027</v>
      </c>
      <c r="D35" s="6"/>
    </row>
    <row r="36" spans="1:4" x14ac:dyDescent="0.25">
      <c r="A36" s="1"/>
      <c r="B36" s="3" t="s">
        <v>11</v>
      </c>
      <c r="C36" s="7">
        <v>191320</v>
      </c>
      <c r="D36" s="6"/>
    </row>
    <row r="37" spans="1:4" x14ac:dyDescent="0.25">
      <c r="A37" s="1"/>
      <c r="B37" s="3" t="s">
        <v>12</v>
      </c>
      <c r="C37" s="7">
        <v>34590</v>
      </c>
      <c r="D37" s="6"/>
    </row>
    <row r="38" spans="1:4" x14ac:dyDescent="0.25">
      <c r="A38" s="1"/>
      <c r="B38" s="3" t="s">
        <v>13</v>
      </c>
      <c r="C38" s="7">
        <f>31910+153850</f>
        <v>185760</v>
      </c>
      <c r="D38" s="6"/>
    </row>
    <row r="39" spans="1:4" x14ac:dyDescent="0.25">
      <c r="A39" s="1"/>
      <c r="B39" s="3" t="s">
        <v>14</v>
      </c>
      <c r="C39" s="7">
        <v>2670399</v>
      </c>
      <c r="D39" s="6"/>
    </row>
    <row r="40" spans="1:4" x14ac:dyDescent="0.25">
      <c r="A40" s="1"/>
      <c r="B40" s="3" t="s">
        <v>15</v>
      </c>
      <c r="C40" s="7">
        <v>1499239</v>
      </c>
      <c r="D40" s="6"/>
    </row>
    <row r="41" spans="1:4" x14ac:dyDescent="0.25">
      <c r="A41" s="1"/>
      <c r="B41" s="3" t="s">
        <v>16</v>
      </c>
      <c r="C41" s="7">
        <f>876823+19704+1250+12419+60719</f>
        <v>970915</v>
      </c>
      <c r="D41" s="6"/>
    </row>
    <row r="42" spans="1:4" x14ac:dyDescent="0.25">
      <c r="A42" s="1"/>
      <c r="B42" s="3" t="s">
        <v>17</v>
      </c>
      <c r="C42" s="7">
        <v>1348318</v>
      </c>
      <c r="D42" s="6"/>
    </row>
    <row r="43" spans="1:4" x14ac:dyDescent="0.25">
      <c r="A43" s="1"/>
      <c r="B43" s="3" t="s">
        <v>31</v>
      </c>
      <c r="C43" s="7">
        <v>1578749</v>
      </c>
      <c r="D43" s="6"/>
    </row>
    <row r="44" spans="1:4" x14ac:dyDescent="0.25">
      <c r="A44" s="1"/>
      <c r="B44" s="3" t="s">
        <v>32</v>
      </c>
      <c r="C44" s="7">
        <v>87591</v>
      </c>
      <c r="D44" s="6"/>
    </row>
    <row r="45" spans="1:4" x14ac:dyDescent="0.25">
      <c r="A45" s="1"/>
      <c r="B45" s="3" t="s">
        <v>33</v>
      </c>
      <c r="C45" s="7">
        <v>42048</v>
      </c>
      <c r="D45" s="6"/>
    </row>
    <row r="46" spans="1:4" x14ac:dyDescent="0.25">
      <c r="A46" s="1"/>
      <c r="B46" s="3" t="s">
        <v>34</v>
      </c>
      <c r="C46" s="7">
        <v>30115</v>
      </c>
      <c r="D46" s="6"/>
    </row>
    <row r="47" spans="1:4" x14ac:dyDescent="0.25">
      <c r="A47" s="1"/>
      <c r="B47" s="3" t="s">
        <v>35</v>
      </c>
      <c r="C47" s="7">
        <v>2154</v>
      </c>
      <c r="D47" s="6"/>
    </row>
    <row r="48" spans="1:4" x14ac:dyDescent="0.25">
      <c r="A48" s="1"/>
      <c r="B48" s="3" t="s">
        <v>36</v>
      </c>
      <c r="C48" s="7">
        <v>16500</v>
      </c>
      <c r="D48" s="6"/>
    </row>
    <row r="49" spans="1:4" x14ac:dyDescent="0.25">
      <c r="A49" s="1"/>
      <c r="B49" s="3" t="s">
        <v>19</v>
      </c>
      <c r="C49" s="7">
        <f>863000+180250</f>
        <v>1043250</v>
      </c>
      <c r="D49" s="6"/>
    </row>
    <row r="50" spans="1:4" x14ac:dyDescent="0.25">
      <c r="A50" s="1"/>
      <c r="B50" s="3" t="s">
        <v>20</v>
      </c>
      <c r="C50" s="7">
        <v>1300</v>
      </c>
      <c r="D50" s="6"/>
    </row>
    <row r="51" spans="1:4" x14ac:dyDescent="0.25">
      <c r="A51" s="1"/>
      <c r="B51" s="3" t="s">
        <v>21</v>
      </c>
      <c r="C51" s="7">
        <f>789422+11832</f>
        <v>801254</v>
      </c>
      <c r="D51" s="6"/>
    </row>
    <row r="52" spans="1:4" x14ac:dyDescent="0.25">
      <c r="A52" s="1"/>
      <c r="B52" s="3" t="s">
        <v>22</v>
      </c>
      <c r="C52" s="7">
        <v>71102</v>
      </c>
      <c r="D52" s="6"/>
    </row>
    <row r="53" spans="1:4" x14ac:dyDescent="0.25">
      <c r="A53" s="1"/>
      <c r="B53" s="3" t="s">
        <v>23</v>
      </c>
      <c r="C53" s="7">
        <v>7803</v>
      </c>
      <c r="D53" s="6"/>
    </row>
    <row r="54" spans="1:4" x14ac:dyDescent="0.25">
      <c r="A54" s="1"/>
      <c r="B54" s="3" t="s">
        <v>24</v>
      </c>
      <c r="C54" s="7">
        <f>183638+25205</f>
        <v>208843</v>
      </c>
      <c r="D54" s="6"/>
    </row>
    <row r="55" spans="1:4" x14ac:dyDescent="0.25">
      <c r="A55" s="1"/>
      <c r="B55" s="3" t="s">
        <v>25</v>
      </c>
      <c r="C55" s="7">
        <f>34810+100000</f>
        <v>134810</v>
      </c>
      <c r="D55" s="6"/>
    </row>
    <row r="56" spans="1:4" x14ac:dyDescent="0.25">
      <c r="A56" s="1"/>
      <c r="B56" s="3" t="s">
        <v>26</v>
      </c>
      <c r="C56" s="7">
        <v>403107</v>
      </c>
      <c r="D56" s="6"/>
    </row>
    <row r="57" spans="1:4" x14ac:dyDescent="0.25">
      <c r="A57" s="2"/>
      <c r="B57" s="3" t="s">
        <v>27</v>
      </c>
      <c r="C57" s="7">
        <v>172080</v>
      </c>
      <c r="D57" s="6"/>
    </row>
    <row r="58" spans="1:4" x14ac:dyDescent="0.25">
      <c r="A58" s="3"/>
      <c r="B58" s="3" t="s">
        <v>28</v>
      </c>
      <c r="C58" s="7">
        <v>22179</v>
      </c>
      <c r="D58" s="6"/>
    </row>
    <row r="59" spans="1:4" x14ac:dyDescent="0.25">
      <c r="A59" s="3"/>
      <c r="B59" s="3" t="s">
        <v>29</v>
      </c>
      <c r="C59" s="7"/>
      <c r="D59" s="6"/>
    </row>
    <row r="60" spans="1:4" x14ac:dyDescent="0.25">
      <c r="A60" s="3"/>
      <c r="B60" s="3" t="s">
        <v>37</v>
      </c>
      <c r="C60" s="7">
        <v>681769</v>
      </c>
      <c r="D60" s="6"/>
    </row>
    <row r="61" spans="1:4" x14ac:dyDescent="0.25">
      <c r="A61" s="3"/>
      <c r="B61" s="3" t="s">
        <v>38</v>
      </c>
      <c r="C61" s="7">
        <v>7800</v>
      </c>
      <c r="D61" s="6"/>
    </row>
    <row r="62" spans="1:4" x14ac:dyDescent="0.25">
      <c r="A62" s="3"/>
      <c r="B62" s="3"/>
      <c r="C62" s="3"/>
      <c r="D62" s="6"/>
    </row>
    <row r="63" spans="1:4" x14ac:dyDescent="0.25">
      <c r="A63" s="12" t="s">
        <v>4</v>
      </c>
      <c r="B63" s="12"/>
      <c r="C63" s="4">
        <f>SUM(C31:C61)</f>
        <v>13288758</v>
      </c>
      <c r="D63" s="6"/>
    </row>
    <row r="64" spans="1:4" x14ac:dyDescent="0.25">
      <c r="A64" s="3"/>
      <c r="B64" s="3"/>
      <c r="C64" s="3"/>
      <c r="D64" s="6"/>
    </row>
    <row r="65" spans="1:4" x14ac:dyDescent="0.25">
      <c r="A65" s="15" t="s">
        <v>39</v>
      </c>
      <c r="B65" s="15"/>
      <c r="C65" s="15"/>
      <c r="D65" s="5"/>
    </row>
    <row r="66" spans="1:4" ht="45" x14ac:dyDescent="0.25">
      <c r="A66" s="1" t="s">
        <v>1</v>
      </c>
      <c r="B66" s="1" t="s">
        <v>2</v>
      </c>
      <c r="C66" s="1" t="s">
        <v>3</v>
      </c>
      <c r="D66" s="6"/>
    </row>
    <row r="67" spans="1:4" x14ac:dyDescent="0.25">
      <c r="A67" s="1"/>
      <c r="B67" s="3" t="s">
        <v>6</v>
      </c>
      <c r="C67" s="7">
        <v>11185</v>
      </c>
      <c r="D67" s="6"/>
    </row>
    <row r="68" spans="1:4" x14ac:dyDescent="0.25">
      <c r="A68" s="1"/>
      <c r="B68" s="3" t="s">
        <v>8</v>
      </c>
      <c r="C68" s="7">
        <v>14280</v>
      </c>
      <c r="D68" s="6"/>
    </row>
    <row r="69" spans="1:4" x14ac:dyDescent="0.25">
      <c r="A69" s="1"/>
      <c r="B69" s="3" t="s">
        <v>9</v>
      </c>
      <c r="C69" s="7">
        <v>240946</v>
      </c>
      <c r="D69" s="6"/>
    </row>
    <row r="70" spans="1:4" x14ac:dyDescent="0.25">
      <c r="A70" s="1"/>
      <c r="B70" s="3" t="s">
        <v>10</v>
      </c>
      <c r="C70" s="7">
        <v>159440</v>
      </c>
      <c r="D70" s="6"/>
    </row>
    <row r="71" spans="1:4" x14ac:dyDescent="0.25">
      <c r="A71" s="1"/>
      <c r="B71" s="3" t="s">
        <v>11</v>
      </c>
      <c r="C71" s="7">
        <v>292500</v>
      </c>
      <c r="D71" s="6"/>
    </row>
    <row r="72" spans="1:4" x14ac:dyDescent="0.25">
      <c r="A72" s="1"/>
      <c r="B72" s="3" t="s">
        <v>16</v>
      </c>
      <c r="C72" s="7">
        <v>1726815</v>
      </c>
      <c r="D72" s="6"/>
    </row>
    <row r="73" spans="1:4" x14ac:dyDescent="0.25">
      <c r="A73" s="1"/>
      <c r="B73" s="3" t="s">
        <v>13</v>
      </c>
      <c r="C73" s="7">
        <v>188294</v>
      </c>
      <c r="D73" s="6"/>
    </row>
    <row r="74" spans="1:4" x14ac:dyDescent="0.25">
      <c r="A74" s="1"/>
      <c r="B74" s="3" t="s">
        <v>14</v>
      </c>
      <c r="C74" s="7">
        <v>3254161</v>
      </c>
      <c r="D74" s="6"/>
    </row>
    <row r="75" spans="1:4" x14ac:dyDescent="0.25">
      <c r="A75" s="1"/>
      <c r="B75" s="3" t="s">
        <v>15</v>
      </c>
      <c r="C75" s="7">
        <v>1265959</v>
      </c>
      <c r="D75" s="6"/>
    </row>
    <row r="76" spans="1:4" x14ac:dyDescent="0.25">
      <c r="A76" s="1"/>
      <c r="B76" s="3" t="s">
        <v>40</v>
      </c>
      <c r="C76" s="7">
        <v>280748</v>
      </c>
      <c r="D76" s="6"/>
    </row>
    <row r="77" spans="1:4" x14ac:dyDescent="0.25">
      <c r="A77" s="1"/>
      <c r="B77" s="3" t="s">
        <v>17</v>
      </c>
      <c r="C77" s="7">
        <v>1452360</v>
      </c>
      <c r="D77" s="6"/>
    </row>
    <row r="78" spans="1:4" x14ac:dyDescent="0.25">
      <c r="A78" s="1"/>
      <c r="B78" s="3" t="s">
        <v>31</v>
      </c>
      <c r="C78" s="7">
        <v>47270</v>
      </c>
      <c r="D78" s="6"/>
    </row>
    <row r="79" spans="1:4" x14ac:dyDescent="0.25">
      <c r="A79" s="1"/>
      <c r="B79" s="3" t="s">
        <v>32</v>
      </c>
      <c r="C79" s="7">
        <v>89751</v>
      </c>
      <c r="D79" s="6"/>
    </row>
    <row r="80" spans="1:4" x14ac:dyDescent="0.25">
      <c r="A80" s="1"/>
      <c r="B80" s="3" t="s">
        <v>41</v>
      </c>
      <c r="C80" s="7">
        <v>647264</v>
      </c>
      <c r="D80" s="6"/>
    </row>
    <row r="81" spans="1:4" x14ac:dyDescent="0.25">
      <c r="A81" s="1"/>
      <c r="B81" s="3" t="s">
        <v>34</v>
      </c>
      <c r="C81" s="7">
        <v>135010</v>
      </c>
      <c r="D81" s="6"/>
    </row>
    <row r="82" spans="1:4" x14ac:dyDescent="0.25">
      <c r="A82" s="1"/>
      <c r="B82" s="3" t="s">
        <v>42</v>
      </c>
      <c r="C82" s="7">
        <f>9026+4300+4518</f>
        <v>17844</v>
      </c>
      <c r="D82" s="6"/>
    </row>
    <row r="83" spans="1:4" x14ac:dyDescent="0.25">
      <c r="A83" s="1"/>
      <c r="B83" s="3" t="s">
        <v>43</v>
      </c>
      <c r="C83" s="7">
        <v>3290</v>
      </c>
      <c r="D83" s="6"/>
    </row>
    <row r="84" spans="1:4" x14ac:dyDescent="0.25">
      <c r="A84" s="1"/>
      <c r="B84" s="3" t="s">
        <v>19</v>
      </c>
      <c r="C84" s="7">
        <v>370665</v>
      </c>
      <c r="D84" s="6"/>
    </row>
    <row r="85" spans="1:4" x14ac:dyDescent="0.25">
      <c r="A85" s="1"/>
      <c r="B85" s="3" t="s">
        <v>20</v>
      </c>
      <c r="C85" s="7">
        <v>33704</v>
      </c>
      <c r="D85" s="6"/>
    </row>
    <row r="86" spans="1:4" x14ac:dyDescent="0.25">
      <c r="A86" s="1"/>
      <c r="B86" s="3" t="s">
        <v>21</v>
      </c>
      <c r="C86" s="7">
        <f>329271+75000</f>
        <v>404271</v>
      </c>
      <c r="D86" s="6"/>
    </row>
    <row r="87" spans="1:4" x14ac:dyDescent="0.25">
      <c r="A87" s="1"/>
      <c r="B87" s="3" t="s">
        <v>22</v>
      </c>
      <c r="C87" s="7">
        <v>16573</v>
      </c>
      <c r="D87" s="6"/>
    </row>
    <row r="88" spans="1:4" x14ac:dyDescent="0.25">
      <c r="A88" s="1"/>
      <c r="B88" s="3" t="s">
        <v>23</v>
      </c>
      <c r="C88" s="7">
        <v>596000</v>
      </c>
      <c r="D88" s="6"/>
    </row>
    <row r="89" spans="1:4" x14ac:dyDescent="0.25">
      <c r="A89" s="1"/>
      <c r="B89" s="3" t="s">
        <v>25</v>
      </c>
      <c r="C89" s="7">
        <f>35400+13570</f>
        <v>48970</v>
      </c>
      <c r="D89" s="6"/>
    </row>
    <row r="90" spans="1:4" x14ac:dyDescent="0.25">
      <c r="A90" s="1"/>
      <c r="B90" s="3" t="s">
        <v>26</v>
      </c>
      <c r="C90" s="7">
        <v>182588</v>
      </c>
      <c r="D90" s="6"/>
    </row>
    <row r="91" spans="1:4" x14ac:dyDescent="0.25">
      <c r="A91" s="2"/>
      <c r="B91" s="3" t="s">
        <v>27</v>
      </c>
      <c r="C91" s="7">
        <v>332280</v>
      </c>
      <c r="D91" s="6"/>
    </row>
    <row r="92" spans="1:4" x14ac:dyDescent="0.25">
      <c r="A92" s="3"/>
      <c r="B92" s="3" t="s">
        <v>28</v>
      </c>
      <c r="C92" s="7">
        <v>42954</v>
      </c>
      <c r="D92" s="6"/>
    </row>
    <row r="93" spans="1:4" x14ac:dyDescent="0.25">
      <c r="A93" s="3"/>
      <c r="B93" s="3" t="s">
        <v>37</v>
      </c>
      <c r="C93" s="7">
        <f>395857+80000</f>
        <v>475857</v>
      </c>
      <c r="D93" s="6"/>
    </row>
    <row r="94" spans="1:4" x14ac:dyDescent="0.25">
      <c r="A94" s="3"/>
      <c r="B94" s="3" t="s">
        <v>44</v>
      </c>
      <c r="C94" s="7">
        <v>500000</v>
      </c>
      <c r="D94" s="6"/>
    </row>
    <row r="95" spans="1:4" x14ac:dyDescent="0.25">
      <c r="A95" s="3"/>
      <c r="B95" s="3" t="s">
        <v>45</v>
      </c>
      <c r="C95" s="7">
        <v>152022</v>
      </c>
      <c r="D95" s="6"/>
    </row>
    <row r="96" spans="1:4" x14ac:dyDescent="0.25">
      <c r="A96" s="3"/>
      <c r="B96" s="3" t="s">
        <v>46</v>
      </c>
      <c r="C96" s="7">
        <v>422792</v>
      </c>
      <c r="D96" s="6"/>
    </row>
    <row r="97" spans="1:4" x14ac:dyDescent="0.25">
      <c r="A97" s="3"/>
      <c r="B97" s="3"/>
      <c r="C97" s="3"/>
      <c r="D97" s="6"/>
    </row>
    <row r="98" spans="1:4" x14ac:dyDescent="0.25">
      <c r="A98" s="12" t="s">
        <v>4</v>
      </c>
      <c r="B98" s="12"/>
      <c r="C98" s="4">
        <f>SUM(C67:C96)</f>
        <v>13405793</v>
      </c>
      <c r="D98" s="6"/>
    </row>
    <row r="99" spans="1:4" x14ac:dyDescent="0.25">
      <c r="A99" s="3"/>
      <c r="B99" s="3"/>
      <c r="C99" s="3"/>
      <c r="D99" s="6"/>
    </row>
    <row r="100" spans="1:4" x14ac:dyDescent="0.25">
      <c r="A100" s="15" t="s">
        <v>47</v>
      </c>
      <c r="B100" s="15"/>
      <c r="C100" s="15"/>
      <c r="D100" s="5"/>
    </row>
    <row r="101" spans="1:4" ht="45" x14ac:dyDescent="0.25">
      <c r="A101" s="1" t="s">
        <v>1</v>
      </c>
      <c r="B101" s="1" t="s">
        <v>2</v>
      </c>
      <c r="C101" s="1" t="s">
        <v>3</v>
      </c>
      <c r="D101" s="6"/>
    </row>
    <row r="102" spans="1:4" x14ac:dyDescent="0.25">
      <c r="A102" s="2"/>
      <c r="B102" s="3" t="s">
        <v>36</v>
      </c>
      <c r="C102" s="7">
        <v>12845</v>
      </c>
      <c r="D102" s="6"/>
    </row>
    <row r="103" spans="1:4" x14ac:dyDescent="0.25">
      <c r="A103" s="3"/>
      <c r="B103" s="3" t="s">
        <v>48</v>
      </c>
      <c r="C103" s="7">
        <v>226145</v>
      </c>
      <c r="D103" s="6"/>
    </row>
    <row r="104" spans="1:4" x14ac:dyDescent="0.25">
      <c r="A104" s="3"/>
      <c r="B104" s="3" t="s">
        <v>49</v>
      </c>
      <c r="C104" s="7">
        <v>66887</v>
      </c>
      <c r="D104" s="6"/>
    </row>
    <row r="105" spans="1:4" x14ac:dyDescent="0.25">
      <c r="A105" s="3"/>
      <c r="B105" s="3" t="s">
        <v>50</v>
      </c>
      <c r="C105" s="7">
        <v>107549</v>
      </c>
      <c r="D105" s="6"/>
    </row>
    <row r="106" spans="1:4" x14ac:dyDescent="0.25">
      <c r="A106" s="3"/>
      <c r="B106" s="3" t="s">
        <v>31</v>
      </c>
      <c r="C106" s="7">
        <v>249180</v>
      </c>
      <c r="D106" s="6"/>
    </row>
    <row r="107" spans="1:4" x14ac:dyDescent="0.25">
      <c r="A107" s="3"/>
      <c r="B107" s="3" t="s">
        <v>51</v>
      </c>
      <c r="C107" s="7">
        <v>3750</v>
      </c>
      <c r="D107" s="6"/>
    </row>
    <row r="108" spans="1:4" x14ac:dyDescent="0.25">
      <c r="A108" s="3"/>
      <c r="B108" s="3" t="s">
        <v>52</v>
      </c>
      <c r="C108" s="7">
        <v>57486</v>
      </c>
      <c r="D108" s="6"/>
    </row>
    <row r="109" spans="1:4" x14ac:dyDescent="0.25">
      <c r="A109" s="3"/>
      <c r="B109" s="3" t="s">
        <v>53</v>
      </c>
      <c r="C109" s="7">
        <f>1100+38406</f>
        <v>39506</v>
      </c>
      <c r="D109" s="6"/>
    </row>
    <row r="110" spans="1:4" x14ac:dyDescent="0.25">
      <c r="A110" s="3"/>
      <c r="B110" s="3" t="s">
        <v>17</v>
      </c>
      <c r="C110" s="7">
        <f>377248+146885+125268+325577+229125.71</f>
        <v>1204103.71</v>
      </c>
      <c r="D110" s="6"/>
    </row>
    <row r="111" spans="1:4" x14ac:dyDescent="0.25">
      <c r="A111" s="3"/>
      <c r="B111" s="3" t="s">
        <v>54</v>
      </c>
      <c r="C111" s="7">
        <f>13944+3009</f>
        <v>16953</v>
      </c>
      <c r="D111" s="6"/>
    </row>
    <row r="112" spans="1:4" x14ac:dyDescent="0.25">
      <c r="A112" s="3"/>
      <c r="B112" s="3" t="s">
        <v>55</v>
      </c>
      <c r="C112" s="7">
        <v>1768288.71</v>
      </c>
      <c r="D112" s="6"/>
    </row>
    <row r="113" spans="1:4" x14ac:dyDescent="0.25">
      <c r="A113" s="3"/>
      <c r="B113" s="3" t="s">
        <v>56</v>
      </c>
      <c r="C113" s="8">
        <v>7802886.7999999998</v>
      </c>
      <c r="D113" s="6"/>
    </row>
    <row r="114" spans="1:4" x14ac:dyDescent="0.25">
      <c r="A114" s="3"/>
      <c r="B114" s="3" t="s">
        <v>57</v>
      </c>
      <c r="C114" s="7">
        <f>14442+77250</f>
        <v>91692</v>
      </c>
      <c r="D114" s="6"/>
    </row>
    <row r="115" spans="1:4" x14ac:dyDescent="0.25">
      <c r="A115" s="3"/>
      <c r="B115" s="3" t="s">
        <v>58</v>
      </c>
      <c r="C115" s="7">
        <f>578+850+13570</f>
        <v>14998</v>
      </c>
      <c r="D115" s="6"/>
    </row>
    <row r="116" spans="1:4" x14ac:dyDescent="0.25">
      <c r="A116" s="3"/>
      <c r="B116" s="3" t="s">
        <v>59</v>
      </c>
      <c r="C116" s="7">
        <v>16003</v>
      </c>
      <c r="D116" s="6"/>
    </row>
    <row r="117" spans="1:4" x14ac:dyDescent="0.25">
      <c r="A117" s="3"/>
      <c r="B117" s="3" t="s">
        <v>60</v>
      </c>
      <c r="C117" s="7">
        <v>8498</v>
      </c>
      <c r="D117" s="6"/>
    </row>
    <row r="118" spans="1:4" x14ac:dyDescent="0.25">
      <c r="A118" s="3"/>
      <c r="B118" s="3" t="s">
        <v>61</v>
      </c>
      <c r="C118" s="7">
        <v>174740</v>
      </c>
      <c r="D118" s="6"/>
    </row>
    <row r="119" spans="1:4" x14ac:dyDescent="0.25">
      <c r="A119" s="3"/>
      <c r="B119" s="3" t="s">
        <v>62</v>
      </c>
      <c r="C119" s="7">
        <v>79472</v>
      </c>
      <c r="D119" s="6"/>
    </row>
    <row r="120" spans="1:4" x14ac:dyDescent="0.25">
      <c r="A120" s="3"/>
      <c r="B120" s="3" t="s">
        <v>26</v>
      </c>
      <c r="C120" s="7">
        <f>150+80532</f>
        <v>80682</v>
      </c>
      <c r="D120" s="6"/>
    </row>
    <row r="121" spans="1:4" x14ac:dyDescent="0.25">
      <c r="A121" s="3"/>
      <c r="B121" s="3" t="s">
        <v>63</v>
      </c>
      <c r="C121" s="8">
        <v>94600</v>
      </c>
      <c r="D121" s="6"/>
    </row>
    <row r="122" spans="1:4" x14ac:dyDescent="0.25">
      <c r="A122" s="3"/>
      <c r="B122" s="3" t="s">
        <v>37</v>
      </c>
      <c r="C122" s="8">
        <v>163726</v>
      </c>
      <c r="D122" s="6"/>
    </row>
    <row r="123" spans="1:4" x14ac:dyDescent="0.25">
      <c r="A123" s="3"/>
      <c r="B123" s="3"/>
      <c r="C123" s="3"/>
      <c r="D123" s="6"/>
    </row>
    <row r="124" spans="1:4" x14ac:dyDescent="0.25">
      <c r="A124" s="12" t="s">
        <v>4</v>
      </c>
      <c r="B124" s="12"/>
      <c r="C124" s="20" t="s">
        <v>68</v>
      </c>
      <c r="D124" s="6"/>
    </row>
    <row r="125" spans="1:4" x14ac:dyDescent="0.25">
      <c r="A125" s="3"/>
      <c r="B125" s="3"/>
      <c r="C125" s="3"/>
      <c r="D125" s="6"/>
    </row>
    <row r="126" spans="1:4" x14ac:dyDescent="0.25">
      <c r="A126" s="15" t="s">
        <v>64</v>
      </c>
      <c r="B126" s="15"/>
      <c r="C126" s="15"/>
      <c r="D126" s="5"/>
    </row>
    <row r="127" spans="1:4" ht="45" x14ac:dyDescent="0.25">
      <c r="A127" s="1" t="s">
        <v>1</v>
      </c>
      <c r="B127" s="1" t="s">
        <v>2</v>
      </c>
      <c r="C127" s="1" t="s">
        <v>3</v>
      </c>
      <c r="D127" s="6"/>
    </row>
    <row r="128" spans="1:4" x14ac:dyDescent="0.25">
      <c r="A128" s="2"/>
      <c r="B128" s="3" t="s">
        <v>36</v>
      </c>
      <c r="C128" s="9"/>
      <c r="D128" s="6"/>
    </row>
    <row r="129" spans="1:4" x14ac:dyDescent="0.25">
      <c r="A129" s="3"/>
      <c r="B129" s="3" t="s">
        <v>48</v>
      </c>
      <c r="C129" s="9" t="s">
        <v>65</v>
      </c>
      <c r="D129" s="6"/>
    </row>
    <row r="130" spans="1:4" x14ac:dyDescent="0.25">
      <c r="A130" s="3"/>
      <c r="B130" s="3" t="s">
        <v>49</v>
      </c>
      <c r="C130" s="9">
        <v>38918</v>
      </c>
      <c r="D130" s="6"/>
    </row>
    <row r="131" spans="1:4" x14ac:dyDescent="0.25">
      <c r="A131" s="3"/>
      <c r="B131" s="3" t="s">
        <v>50</v>
      </c>
      <c r="C131" s="9"/>
      <c r="D131" s="6"/>
    </row>
    <row r="132" spans="1:4" x14ac:dyDescent="0.25">
      <c r="A132" s="3"/>
      <c r="B132" s="3" t="s">
        <v>31</v>
      </c>
      <c r="C132" s="9" t="s">
        <v>66</v>
      </c>
      <c r="D132" s="6"/>
    </row>
    <row r="133" spans="1:4" x14ac:dyDescent="0.25">
      <c r="A133" s="3"/>
      <c r="B133" s="3" t="s">
        <v>51</v>
      </c>
      <c r="C133" s="9">
        <v>5827</v>
      </c>
      <c r="D133" s="6"/>
    </row>
    <row r="134" spans="1:4" x14ac:dyDescent="0.25">
      <c r="A134" s="3"/>
      <c r="B134" s="3" t="s">
        <v>52</v>
      </c>
      <c r="C134" s="9">
        <v>61579</v>
      </c>
      <c r="D134" s="6"/>
    </row>
    <row r="135" spans="1:4" x14ac:dyDescent="0.25">
      <c r="A135" s="3"/>
      <c r="B135" s="3" t="s">
        <v>53</v>
      </c>
      <c r="C135" s="9">
        <v>30941</v>
      </c>
      <c r="D135" s="6"/>
    </row>
    <row r="136" spans="1:4" x14ac:dyDescent="0.25">
      <c r="A136" s="3"/>
      <c r="B136" s="3" t="s">
        <v>17</v>
      </c>
      <c r="C136" s="9"/>
      <c r="D136" s="6"/>
    </row>
    <row r="137" spans="1:4" x14ac:dyDescent="0.25">
      <c r="A137" s="3"/>
      <c r="B137" s="3" t="s">
        <v>54</v>
      </c>
      <c r="C137" s="9"/>
      <c r="D137" s="6"/>
    </row>
    <row r="138" spans="1:4" x14ac:dyDescent="0.25">
      <c r="A138" s="3"/>
      <c r="B138" s="3" t="s">
        <v>55</v>
      </c>
      <c r="C138" s="9">
        <v>3372690.11</v>
      </c>
      <c r="D138" s="6"/>
    </row>
    <row r="139" spans="1:4" x14ac:dyDescent="0.25">
      <c r="A139" s="3"/>
      <c r="B139" s="3" t="s">
        <v>56</v>
      </c>
      <c r="C139" s="10" t="s">
        <v>67</v>
      </c>
      <c r="D139" s="6"/>
    </row>
    <row r="140" spans="1:4" x14ac:dyDescent="0.25">
      <c r="A140" s="3"/>
      <c r="B140" s="3" t="s">
        <v>57</v>
      </c>
      <c r="C140" s="9" t="s">
        <v>69</v>
      </c>
      <c r="D140" s="6"/>
    </row>
    <row r="141" spans="1:4" x14ac:dyDescent="0.25">
      <c r="A141" s="3"/>
      <c r="B141" s="3" t="s">
        <v>58</v>
      </c>
      <c r="C141" s="9">
        <v>2206</v>
      </c>
      <c r="D141" s="6"/>
    </row>
    <row r="142" spans="1:4" x14ac:dyDescent="0.25">
      <c r="A142" s="3"/>
      <c r="B142" s="3" t="s">
        <v>59</v>
      </c>
      <c r="C142" s="9">
        <v>42442</v>
      </c>
      <c r="D142" s="6"/>
    </row>
    <row r="143" spans="1:4" x14ac:dyDescent="0.25">
      <c r="A143" s="3"/>
      <c r="B143" s="3" t="s">
        <v>60</v>
      </c>
      <c r="C143" s="9">
        <v>10468</v>
      </c>
      <c r="D143" s="6"/>
    </row>
    <row r="144" spans="1:4" x14ac:dyDescent="0.25">
      <c r="A144" s="3"/>
      <c r="B144" s="3" t="s">
        <v>61</v>
      </c>
      <c r="C144" s="9" t="s">
        <v>70</v>
      </c>
      <c r="D144" s="6"/>
    </row>
    <row r="145" spans="1:4" x14ac:dyDescent="0.25">
      <c r="A145" s="3"/>
      <c r="B145" s="3" t="s">
        <v>62</v>
      </c>
      <c r="C145" s="9" t="s">
        <v>71</v>
      </c>
      <c r="D145" s="6"/>
    </row>
    <row r="146" spans="1:4" x14ac:dyDescent="0.25">
      <c r="A146" s="3"/>
      <c r="B146" s="3" t="s">
        <v>26</v>
      </c>
      <c r="C146" s="9" t="s">
        <v>72</v>
      </c>
      <c r="D146" s="6"/>
    </row>
    <row r="147" spans="1:4" x14ac:dyDescent="0.25">
      <c r="A147" s="3"/>
      <c r="B147" s="3" t="s">
        <v>63</v>
      </c>
      <c r="C147" s="10"/>
      <c r="D147" s="6"/>
    </row>
    <row r="148" spans="1:4" x14ac:dyDescent="0.25">
      <c r="A148" s="3"/>
      <c r="B148" s="3" t="s">
        <v>37</v>
      </c>
      <c r="C148" s="10" t="s">
        <v>73</v>
      </c>
      <c r="D148" s="6"/>
    </row>
    <row r="149" spans="1:4" x14ac:dyDescent="0.25">
      <c r="A149" s="3"/>
      <c r="B149" s="3"/>
      <c r="C149" s="3"/>
      <c r="D149" s="6"/>
    </row>
    <row r="150" spans="1:4" x14ac:dyDescent="0.25">
      <c r="A150" s="12" t="s">
        <v>4</v>
      </c>
      <c r="B150" s="12"/>
      <c r="C150" s="11" t="s">
        <v>74</v>
      </c>
      <c r="D150" s="6"/>
    </row>
  </sheetData>
  <mergeCells count="11">
    <mergeCell ref="A150:B150"/>
    <mergeCell ref="A1:D1"/>
    <mergeCell ref="A28:B28"/>
    <mergeCell ref="A63:B63"/>
    <mergeCell ref="A98:B98"/>
    <mergeCell ref="A124:B124"/>
    <mergeCell ref="A2:C2"/>
    <mergeCell ref="A126:C126"/>
    <mergeCell ref="A100:C100"/>
    <mergeCell ref="A65:C65"/>
    <mergeCell ref="A29:C2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QMS</dc:creator>
  <cp:lastModifiedBy>CIVIL-DEPT</cp:lastModifiedBy>
  <dcterms:created xsi:type="dcterms:W3CDTF">2023-10-19T05:21:47Z</dcterms:created>
  <dcterms:modified xsi:type="dcterms:W3CDTF">2024-05-23T10:55:03Z</dcterms:modified>
</cp:coreProperties>
</file>